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4445" activeTab="2"/>
  </bookViews>
  <sheets>
    <sheet name="Záradék" sheetId="1" r:id="rId1"/>
    <sheet name="01  előkészítés" sheetId="2" r:id="rId2"/>
    <sheet name="04  csatorna építés" sheetId="3" r:id="rId3"/>
  </sheets>
  <definedNames>
    <definedName name="_xlnm.Print_Area" localSheetId="1">'01  előkészítés'!$A$1:$I$12</definedName>
    <definedName name="_xlnm.Print_Area" localSheetId="2">'04  csatorna építés'!$A$1:$I$119</definedName>
    <definedName name="_xlnm.Print_Area" localSheetId="0">'Záradék'!$A$1:$D$33</definedName>
  </definedNames>
  <calcPr fullCalcOnLoad="1"/>
</workbook>
</file>

<file path=xl/sharedStrings.xml><?xml version="1.0" encoding="utf-8"?>
<sst xmlns="http://schemas.openxmlformats.org/spreadsheetml/2006/main" count="150" uniqueCount="110">
  <si>
    <t>Tétel szövege</t>
  </si>
  <si>
    <t>Menny.</t>
  </si>
  <si>
    <t>Egység</t>
  </si>
  <si>
    <t>Anyag egységár</t>
  </si>
  <si>
    <t>Díj egységre</t>
  </si>
  <si>
    <t>Anyag összesen</t>
  </si>
  <si>
    <t>12 Felvonulási létesítmények</t>
  </si>
  <si>
    <t xml:space="preserve">ó      </t>
  </si>
  <si>
    <t>Régészeti felügyelet</t>
  </si>
  <si>
    <t>lőszermentesítés</t>
  </si>
  <si>
    <t>Fejezet összesen:</t>
  </si>
  <si>
    <t>13 Dúcolás, földpartmegtámasztás</t>
  </si>
  <si>
    <t>130010009425</t>
  </si>
  <si>
    <t xml:space="preserve">m2     </t>
  </si>
  <si>
    <t>21 Irtás, föld- és sziklamunka</t>
  </si>
  <si>
    <t>210030014695</t>
  </si>
  <si>
    <t xml:space="preserve">m3     </t>
  </si>
  <si>
    <t>210030014906</t>
  </si>
  <si>
    <t>Munkaárok földkiemelése közmű nélküli területen, gépi erővel, kiegészítő kézi munkával, bármely konzisztenciájú, I-IV. oszt. talajban, dúcolt árokból, 5,0 m árokszélességig, 3,0 m mélységig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</si>
  <si>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</si>
  <si>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</si>
  <si>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210040015462</t>
  </si>
  <si>
    <t>Talajjavító réteg készítése vonalas létesítményeknél, 3,00 m szélességig vagy építményen belül, homokból Természetes szemmegoszlású homok TH  0/4 P-TT Nyékládháza</t>
  </si>
  <si>
    <t>210040015663</t>
  </si>
  <si>
    <t>Tükörkészítés tömörítés nélkül, sík felületen gépi erővel, kiegészítő kézi munkával talajosztály: I-IV.</t>
  </si>
  <si>
    <t>210080016234</t>
  </si>
  <si>
    <t>Tömörítés bármely tömörítési osztályban gépi erővel, kis felületen, tömörségi fok: 90%</t>
  </si>
  <si>
    <t>210080016251</t>
  </si>
  <si>
    <t>Tömörítés bármely tömörítési osztályban gépi erővel, vezeték felett és mellett, tömörségi fok: 85%</t>
  </si>
  <si>
    <t>53 Közmű csatornaépítés</t>
  </si>
  <si>
    <t xml:space="preserve">m      </t>
  </si>
  <si>
    <t xml:space="preserve">db     </t>
  </si>
  <si>
    <t>14 Víztelenítés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</si>
  <si>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</si>
  <si>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</si>
  <si>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530000599140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</si>
  <si>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</si>
  <si>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</si>
  <si>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</si>
  <si>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</si>
  <si>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</si>
  <si>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</si>
  <si>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</si>
  <si>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</si>
  <si>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</si>
  <si>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</si>
  <si>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</si>
  <si>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</si>
  <si>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K-12-099-1</t>
  </si>
  <si>
    <t>K-12-099-2</t>
  </si>
  <si>
    <t>2. Közvetlen önköltség összesen</t>
  </si>
  <si>
    <t>1.01  Komplex terület-előkészítés</t>
  </si>
  <si>
    <t>K-21-011-1.2.1-0000099</t>
  </si>
  <si>
    <t>Tétel-szám</t>
  </si>
  <si>
    <t>Díj
összesen</t>
  </si>
  <si>
    <t>Ssz</t>
  </si>
  <si>
    <t>Közmű feltárása kézi erővel,
talajosztály: IV.</t>
  </si>
  <si>
    <t xml:space="preserve">10 m2  </t>
  </si>
  <si>
    <t>210020014456</t>
  </si>
  <si>
    <t>Humuszos termőréteg, termőföld leszedése, terítése gépi erővel, 18%-os terephajlásig, bármilyen talajban, szállítással, 50,0 m-ig</t>
  </si>
  <si>
    <t>K-53-000-98</t>
  </si>
  <si>
    <t>Autódaru időarányos gépköltsége 10 t-ig</t>
  </si>
  <si>
    <t>ó</t>
  </si>
  <si>
    <t>db</t>
  </si>
  <si>
    <t>120060009252</t>
  </si>
  <si>
    <t>KRESZ-tábla szerelése, elhelyezése földmunkával, I-IV. osztályú talajba Alumínium utasítást adó jelzőtábla, fényvisszaverő, 700 mm</t>
  </si>
  <si>
    <t>K-99-001-1</t>
  </si>
  <si>
    <t>K-99-001-2</t>
  </si>
  <si>
    <t>Közműszolgáltatók szakfelügyelete</t>
  </si>
  <si>
    <t>Fejtett föld felrakása szállítóeszközre, géppel, fuvarozás 10 km távolságig, leboritás, elteregetés,
 talajosztály I-IV.</t>
  </si>
  <si>
    <t>m</t>
  </si>
  <si>
    <t>Útkezelő szakfelügyelete</t>
  </si>
  <si>
    <t>K-12-006-0009304</t>
  </si>
  <si>
    <t>Munkaterület elkorlátozás létesítése, éjszakai megvilágítással bontással együtt</t>
  </si>
  <si>
    <t>21-001-0014360</t>
  </si>
  <si>
    <t>Füvesítés
20%-nál meredekebb rézsűn,
....dkg/m2-.....minőségű fűmagkeverékkel
KITE PÁZSIT fűmagkeverék, 40-50 dkg/10 m2</t>
  </si>
  <si>
    <t>21-004-0015445</t>
  </si>
  <si>
    <t>Humuszterítés 20 cm vastagságig gépi erővel, kiegészítő kézi munkával
rézsűn 5,0 m szintkülönbségig</t>
  </si>
  <si>
    <t>Építési törmelék konténeres elszállítása, lerakása, lerakóhelyi díjjal, 12,0 m3-es konténerbe</t>
  </si>
  <si>
    <t>21-011-0016813</t>
  </si>
  <si>
    <t>h</t>
  </si>
  <si>
    <t>Előregyártott és monolit árok burkolat és keretelem átereszek, támfalak törmelékre bontása, betonból</t>
  </si>
  <si>
    <t>m3</t>
  </si>
  <si>
    <t>Rézsű- és mederburkolat;
Burkolat készítése
előregyártott mederlapokból,
hézagolás nélkül, kész ágyazatra betonba rakva,
burkolatvastagság: 10 cm
Mederlap 40/60/10 cm</t>
  </si>
  <si>
    <t>53-101-1693440</t>
  </si>
  <si>
    <t>K-53-004-0614013</t>
  </si>
  <si>
    <t>K-53-001-0602685</t>
  </si>
  <si>
    <t>K-53-101-1694406</t>
  </si>
  <si>
    <t>NYÍREGYHÁZA, MJV. ÖNKORMÁNYZATI BELVÍZCSATORNA
VÍZJOGI LÉTESÍTÉSI ENGEDÉLYES TERVE II. RÉSZ
Igrice csatorna (VIII/1. számú mellékág)
Berenát utcától északra eső részének mederbővítése</t>
  </si>
  <si>
    <t>Munkaárok dúcolása és bontása 5,00 m mélységig, 5,00 m szélességig, kétoldali dúcolással</t>
  </si>
  <si>
    <t>1.02  Csapadékvíz csatorna építés</t>
  </si>
  <si>
    <t>Vákuumkutas talajvízszint süllyesztéshez víztelenítő rendszer kiépítése és fentartása (30 nap)</t>
  </si>
  <si>
    <t>53-051-0631193</t>
  </si>
  <si>
    <t>Könnyített előregyártott vasbeton árok- és mederburkolóelem elhelyezése, földmunka nélkül,
60 cm belső árokfenék szélességig
CSOMIÉP könnyített mederburkoló elem II/60/70 1:1rézsűvel</t>
  </si>
  <si>
    <t>Ideiglenes mederelzárás készítése homokzsákolással, átereszek, feletti és alatti szakaszon.</t>
  </si>
  <si>
    <t>Körszelvényű kitorkolló fej;
Előfejelemek beépítése,
előregyártott elemekből,
belméret:70 cm</t>
  </si>
  <si>
    <t>Ideiglenes elkerülő nyomóvezeték építése meder elzárásnál. Flexibilis nyomócső repülő vezeték kiépítése
DN 300 mm átmérő</t>
  </si>
  <si>
    <t>K-53-001-1956880</t>
  </si>
  <si>
    <t xml:space="preserve">Magas terhelésű sajtolható egyoldalon tokos GRP (ÜPE) műanyag csatornacső beépítése esővízhez
6,00 m hosszú csövekből,
belső csőátmérő: 700 mm
HOBAS GRP SN32000, De 752 × 6m
</t>
  </si>
  <si>
    <t>K-53-002-1260560</t>
  </si>
  <si>
    <t xml:space="preserve">Feltárás nélküli csatornaépítés
Magas terhelésű sajtolható egyoldalon tokos GRP (ÜPE) műanyag csatornacső átsajtoása közbenső állomás nékül, 6,00 m hosszú csövekből, 50 m átsajtolási hosszig,
belső csőátmérő: 700 mm
HOBAS GRP SN32000, De 752 × 6m
</t>
  </si>
  <si>
    <t>K-53-005-2437030</t>
  </si>
  <si>
    <t>Aknaépítés előregyártott elemekből
Beton tisztító akna építése előregyártott elemekből, csatorna bekötő elemek építésével,gumigyűrűs illesztéssel, 
belső átmérő: 100 cm,
 75 cm tokos cső csatlakozással, 4,25m átlagmélység</t>
  </si>
  <si>
    <t>Burkolatkiegészítő szerkezetek,
rézsűlépcső és szegély készítése,
kész ágyazatra vagy tükörbe,
vasalatlan betonból
C16/20 - X0v(H) kissé képlékeny kavicsbeton keverék CEM 32,5 pc. D?max = 16 mm, m = 5,7 finomsági modulussal</t>
  </si>
  <si>
    <t>53-101-1693975</t>
  </si>
  <si>
    <t>K-</t>
  </si>
  <si>
    <t>Nyílt csatorna meder kotrása, nyílvántartási keresztszelvény szerint, iszap elterítéssel</t>
  </si>
  <si>
    <t>Cserje és aljnövényzet írtása a 0278 hrsz-ú csatorna terület határán belül, a bal parti kezelősávon, tereprendezéssel</t>
  </si>
  <si>
    <t>m2</t>
  </si>
  <si>
    <t>Fa kivágása 30-70 cm törzs átmérő között a 0278 hrsz-ú csatorna terület határán belül, a bal parti kezelősávon, tuskók kiszedésével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</si>
</sst>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_-* #,##0.0\ _F_t_-;\-* #,##0.0\ _F_t_-;_-* &quot;-&quot;?\ _F_t_-;_-@_-"/>
    <numFmt numFmtId="16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 vertical="top" wrapText="1"/>
    </xf>
    <xf numFmtId="166" fontId="44" fillId="0" borderId="0" xfId="46" applyNumberFormat="1" applyFont="1" applyAlignment="1">
      <alignment horizontal="right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vertical="top"/>
    </xf>
    <xf numFmtId="166" fontId="43" fillId="0" borderId="10" xfId="46" applyNumberFormat="1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horizontal="right" vertical="top"/>
    </xf>
    <xf numFmtId="166" fontId="45" fillId="0" borderId="0" xfId="46" applyNumberFormat="1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1" xfId="0" applyFont="1" applyBorder="1" applyAlignment="1">
      <alignment horizontal="right" vertical="top"/>
    </xf>
    <xf numFmtId="166" fontId="46" fillId="0" borderId="0" xfId="46" applyNumberFormat="1" applyFont="1" applyBorder="1" applyAlignment="1">
      <alignment vertical="top"/>
    </xf>
    <xf numFmtId="3" fontId="45" fillId="0" borderId="11" xfId="0" applyNumberFormat="1" applyFont="1" applyBorder="1" applyAlignment="1">
      <alignment vertical="top"/>
    </xf>
    <xf numFmtId="3" fontId="45" fillId="0" borderId="0" xfId="0" applyNumberFormat="1" applyFont="1" applyBorder="1" applyAlignment="1">
      <alignment vertical="top"/>
    </xf>
    <xf numFmtId="3" fontId="45" fillId="0" borderId="0" xfId="0" applyNumberFormat="1" applyFont="1" applyBorder="1" applyAlignment="1">
      <alignment horizontal="center"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vertical="top"/>
    </xf>
    <xf numFmtId="0" fontId="43" fillId="0" borderId="12" xfId="0" applyFont="1" applyBorder="1" applyAlignment="1">
      <alignment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top" wrapText="1"/>
    </xf>
    <xf numFmtId="3" fontId="45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66" fontId="2" fillId="0" borderId="0" xfId="46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166" fontId="3" fillId="0" borderId="10" xfId="46" applyNumberFormat="1" applyFont="1" applyFill="1" applyBorder="1" applyAlignment="1">
      <alignment horizontal="right" vertical="top" wrapText="1"/>
    </xf>
    <xf numFmtId="16" fontId="3" fillId="0" borderId="0" xfId="0" applyNumberFormat="1" applyFont="1" applyFill="1" applyAlignment="1">
      <alignment horizontal="left"/>
    </xf>
    <xf numFmtId="16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top" wrapText="1"/>
    </xf>
    <xf numFmtId="165" fontId="2" fillId="0" borderId="0" xfId="46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/>
    </xf>
    <xf numFmtId="16" fontId="2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 horizontal="left"/>
    </xf>
    <xf numFmtId="3" fontId="46" fillId="0" borderId="11" xfId="0" applyNumberFormat="1" applyFont="1" applyBorder="1" applyAlignment="1">
      <alignment vertical="top"/>
    </xf>
    <xf numFmtId="0" fontId="46" fillId="0" borderId="0" xfId="0" applyFont="1" applyAlignment="1">
      <alignment vertical="top"/>
    </xf>
    <xf numFmtId="0" fontId="46" fillId="0" borderId="11" xfId="0" applyFont="1" applyBorder="1" applyAlignment="1">
      <alignment vertical="top"/>
    </xf>
    <xf numFmtId="1" fontId="2" fillId="0" borderId="0" xfId="0" applyNumberFormat="1" applyFont="1" applyFill="1" applyAlignment="1">
      <alignment horizontal="right" vertical="top" wrapText="1"/>
    </xf>
    <xf numFmtId="0" fontId="47" fillId="0" borderId="0" xfId="0" applyFont="1" applyFill="1" applyAlignment="1">
      <alignment horizontal="right" vertical="top" wrapText="1"/>
    </xf>
    <xf numFmtId="0" fontId="45" fillId="0" borderId="0" xfId="0" applyFont="1" applyAlignment="1">
      <alignment horizontal="center" vertical="top"/>
    </xf>
    <xf numFmtId="3" fontId="46" fillId="0" borderId="12" xfId="0" applyNumberFormat="1" applyFont="1" applyBorder="1" applyAlignment="1">
      <alignment horizontal="center" vertical="top"/>
    </xf>
    <xf numFmtId="3" fontId="46" fillId="0" borderId="11" xfId="0" applyNumberFormat="1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3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6.421875" style="15" customWidth="1"/>
    <col min="2" max="2" width="10.7109375" style="15" customWidth="1"/>
    <col min="3" max="4" width="15.7109375" style="15" customWidth="1"/>
    <col min="5" max="6" width="9.140625" style="15" customWidth="1"/>
    <col min="7" max="7" width="12.7109375" style="15" bestFit="1" customWidth="1"/>
    <col min="8" max="16384" width="9.140625" style="15" customWidth="1"/>
  </cols>
  <sheetData>
    <row r="1" ht="15">
      <c r="C1" s="15" t="s">
        <v>36</v>
      </c>
    </row>
    <row r="2" spans="1:3" ht="15">
      <c r="A2" s="15" t="s">
        <v>36</v>
      </c>
      <c r="C2" s="15" t="s">
        <v>36</v>
      </c>
    </row>
    <row r="4" ht="15">
      <c r="A4" s="15" t="s">
        <v>36</v>
      </c>
    </row>
    <row r="5" ht="15">
      <c r="A5" s="15" t="s">
        <v>36</v>
      </c>
    </row>
    <row r="6" ht="15">
      <c r="A6" s="15" t="s">
        <v>36</v>
      </c>
    </row>
    <row r="7" ht="15">
      <c r="A7" s="15" t="s">
        <v>37</v>
      </c>
    </row>
    <row r="8" spans="1:4" ht="65.25" customHeight="1">
      <c r="A8" s="75" t="s">
        <v>88</v>
      </c>
      <c r="B8" s="75"/>
      <c r="C8" s="75"/>
      <c r="D8" s="75"/>
    </row>
    <row r="9" spans="1:12" ht="15">
      <c r="A9" s="15" t="s">
        <v>38</v>
      </c>
      <c r="I9" s="16"/>
      <c r="J9" s="16"/>
      <c r="K9" s="16"/>
      <c r="L9" s="16"/>
    </row>
    <row r="10" spans="1:12" ht="15.75">
      <c r="A10" s="15" t="s">
        <v>38</v>
      </c>
      <c r="I10" s="17"/>
      <c r="J10" s="18"/>
      <c r="K10" s="18"/>
      <c r="L10" s="16"/>
    </row>
    <row r="11" spans="9:12" ht="15">
      <c r="I11" s="16"/>
      <c r="J11" s="19"/>
      <c r="K11" s="19"/>
      <c r="L11" s="16"/>
    </row>
    <row r="12" spans="1:12" ht="15">
      <c r="A12" s="70" t="s">
        <v>39</v>
      </c>
      <c r="B12" s="70"/>
      <c r="C12" s="70"/>
      <c r="D12" s="70"/>
      <c r="I12" s="16"/>
      <c r="J12" s="19"/>
      <c r="K12" s="19"/>
      <c r="L12" s="16"/>
    </row>
    <row r="13" spans="9:12" ht="15">
      <c r="I13" s="16"/>
      <c r="J13" s="19"/>
      <c r="K13" s="19"/>
      <c r="L13" s="16"/>
    </row>
    <row r="14" spans="9:12" ht="15">
      <c r="I14" s="16"/>
      <c r="J14" s="19"/>
      <c r="K14" s="19"/>
      <c r="L14" s="16"/>
    </row>
    <row r="15" spans="1:12" ht="15.75">
      <c r="A15" s="20" t="s">
        <v>40</v>
      </c>
      <c r="B15" s="20"/>
      <c r="C15" s="21" t="s">
        <v>41</v>
      </c>
      <c r="D15" s="21" t="s">
        <v>42</v>
      </c>
      <c r="I15" s="17"/>
      <c r="J15" s="22"/>
      <c r="K15" s="22"/>
      <c r="L15" s="16"/>
    </row>
    <row r="16" spans="1:12" ht="15">
      <c r="A16" s="20" t="s">
        <v>43</v>
      </c>
      <c r="B16" s="20"/>
      <c r="C16" s="23"/>
      <c r="D16" s="23"/>
      <c r="I16" s="16"/>
      <c r="J16" s="16"/>
      <c r="K16" s="16"/>
      <c r="L16" s="16"/>
    </row>
    <row r="17" spans="1:12" ht="15">
      <c r="A17" s="20"/>
      <c r="B17" s="20"/>
      <c r="C17" s="23"/>
      <c r="D17" s="23"/>
      <c r="I17" s="16"/>
      <c r="J17" s="16"/>
      <c r="K17" s="16"/>
      <c r="L17" s="16"/>
    </row>
    <row r="18" spans="1:12" ht="15">
      <c r="A18" s="20" t="s">
        <v>51</v>
      </c>
      <c r="B18" s="20"/>
      <c r="C18" s="23">
        <f>'01  előkészítés'!H12</f>
        <v>0</v>
      </c>
      <c r="D18" s="23">
        <f>'01  előkészítés'!I12</f>
        <v>0</v>
      </c>
      <c r="I18" s="16"/>
      <c r="J18" s="16"/>
      <c r="K18" s="16"/>
      <c r="L18" s="16"/>
    </row>
    <row r="19" spans="1:12" ht="15">
      <c r="A19" s="20"/>
      <c r="B19" s="20"/>
      <c r="C19" s="23"/>
      <c r="D19" s="23"/>
      <c r="I19" s="16"/>
      <c r="J19" s="16"/>
      <c r="K19" s="16"/>
      <c r="L19" s="16"/>
    </row>
    <row r="20" spans="1:4" ht="15">
      <c r="A20" s="20" t="s">
        <v>90</v>
      </c>
      <c r="B20" s="20"/>
      <c r="C20" s="23">
        <f>'04  csatorna építés'!H118</f>
        <v>0</v>
      </c>
      <c r="D20" s="23">
        <f>'04  csatorna építés'!I118</f>
        <v>0</v>
      </c>
    </row>
    <row r="21" spans="1:4" ht="15">
      <c r="A21" s="20"/>
      <c r="B21" s="20"/>
      <c r="C21" s="23"/>
      <c r="D21" s="23"/>
    </row>
    <row r="22" spans="1:4" ht="15">
      <c r="A22" s="20"/>
      <c r="B22" s="20"/>
      <c r="C22" s="23"/>
      <c r="D22" s="23"/>
    </row>
    <row r="23" spans="1:4" ht="15.75">
      <c r="A23" s="20" t="s">
        <v>50</v>
      </c>
      <c r="B23" s="20"/>
      <c r="C23" s="65">
        <f>ROUND(C18+C20,0)</f>
        <v>0</v>
      </c>
      <c r="D23" s="65">
        <f>ROUND(D18+D20,0)</f>
        <v>0</v>
      </c>
    </row>
    <row r="24" spans="1:4" ht="15">
      <c r="A24" s="16"/>
      <c r="B24" s="16"/>
      <c r="C24" s="24"/>
      <c r="D24" s="24"/>
    </row>
    <row r="25" spans="1:4" ht="15.75">
      <c r="A25" s="66" t="s">
        <v>44</v>
      </c>
      <c r="C25" s="71">
        <f>ROUND(C23+D23,0)</f>
        <v>0</v>
      </c>
      <c r="D25" s="71"/>
    </row>
    <row r="26" spans="3:4" ht="15">
      <c r="C26" s="25"/>
      <c r="D26" s="25"/>
    </row>
    <row r="27" spans="1:4" ht="15.75">
      <c r="A27" s="20" t="s">
        <v>45</v>
      </c>
      <c r="B27" s="26">
        <v>0.27</v>
      </c>
      <c r="C27" s="72">
        <f>ROUND(C25*B27,0)</f>
        <v>0</v>
      </c>
      <c r="D27" s="72"/>
    </row>
    <row r="28" spans="1:4" ht="15">
      <c r="A28" s="20"/>
      <c r="B28" s="26"/>
      <c r="C28" s="34"/>
      <c r="D28" s="34"/>
    </row>
    <row r="29" spans="1:4" ht="15.75">
      <c r="A29" s="67" t="s">
        <v>46</v>
      </c>
      <c r="B29" s="67"/>
      <c r="C29" s="73">
        <f>ROUND(C25+C27,0)</f>
        <v>0</v>
      </c>
      <c r="D29" s="73"/>
    </row>
    <row r="33" spans="2:3" ht="15">
      <c r="B33" s="74" t="s">
        <v>47</v>
      </c>
      <c r="C33" s="74"/>
    </row>
    <row r="35" ht="15">
      <c r="A35" s="27"/>
    </row>
    <row r="36" ht="15">
      <c r="A36" s="27"/>
    </row>
    <row r="37" ht="15">
      <c r="A37" s="27"/>
    </row>
  </sheetData>
  <sheetProtection/>
  <mergeCells count="6">
    <mergeCell ref="A12:D12"/>
    <mergeCell ref="C25:D25"/>
    <mergeCell ref="C27:D27"/>
    <mergeCell ref="C29:D29"/>
    <mergeCell ref="B33:C33"/>
    <mergeCell ref="A8:D8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C32" sqref="C32"/>
    </sheetView>
  </sheetViews>
  <sheetFormatPr defaultColWidth="9.140625" defaultRowHeight="15"/>
  <cols>
    <col min="1" max="1" width="4.28125" style="28" customWidth="1"/>
    <col min="2" max="2" width="3.140625" style="9" customWidth="1"/>
    <col min="3" max="3" width="35.8515625" style="9" customWidth="1"/>
    <col min="4" max="4" width="7.28125" style="10" customWidth="1"/>
    <col min="5" max="5" width="7.421875" style="9" customWidth="1"/>
    <col min="6" max="7" width="9.421875" style="10" bestFit="1" customWidth="1"/>
    <col min="8" max="8" width="10.421875" style="10" customWidth="1"/>
    <col min="9" max="9" width="9.57421875" style="10" customWidth="1"/>
    <col min="10" max="16384" width="9.140625" style="9" customWidth="1"/>
  </cols>
  <sheetData>
    <row r="1" spans="1:9" s="35" customFormat="1" ht="12.75">
      <c r="A1" s="29" t="s">
        <v>55</v>
      </c>
      <c r="B1" s="30" t="s">
        <v>53</v>
      </c>
      <c r="C1" s="31"/>
      <c r="D1" s="76" t="s">
        <v>1</v>
      </c>
      <c r="E1" s="76" t="s">
        <v>2</v>
      </c>
      <c r="F1" s="76" t="s">
        <v>3</v>
      </c>
      <c r="G1" s="76" t="s">
        <v>4</v>
      </c>
      <c r="H1" s="76" t="s">
        <v>5</v>
      </c>
      <c r="I1" s="76" t="s">
        <v>54</v>
      </c>
    </row>
    <row r="2" spans="1:9" s="35" customFormat="1" ht="12.75">
      <c r="A2" s="32"/>
      <c r="B2" s="33"/>
      <c r="C2" s="33" t="s">
        <v>0</v>
      </c>
      <c r="D2" s="77"/>
      <c r="E2" s="77"/>
      <c r="F2" s="77"/>
      <c r="G2" s="77"/>
      <c r="H2" s="77"/>
      <c r="I2" s="77"/>
    </row>
    <row r="3" spans="1:9" s="35" customFormat="1" ht="12.75">
      <c r="A3" s="4"/>
      <c r="B3" s="5"/>
      <c r="C3" s="5"/>
      <c r="D3" s="6"/>
      <c r="E3" s="5"/>
      <c r="F3" s="6"/>
      <c r="G3" s="6"/>
      <c r="H3" s="6"/>
      <c r="I3" s="6"/>
    </row>
    <row r="4" spans="1:9" s="35" customFormat="1" ht="12.75">
      <c r="A4" s="78" t="s">
        <v>6</v>
      </c>
      <c r="B4" s="78"/>
      <c r="C4" s="78"/>
      <c r="D4" s="78"/>
      <c r="E4" s="78"/>
      <c r="F4" s="78"/>
      <c r="G4" s="7"/>
      <c r="H4" s="7"/>
      <c r="I4" s="7"/>
    </row>
    <row r="5" spans="7:9" s="35" customFormat="1" ht="12.75">
      <c r="G5" s="7"/>
      <c r="H5" s="7"/>
      <c r="I5" s="7"/>
    </row>
    <row r="6" spans="1:9" s="35" customFormat="1" ht="12.75">
      <c r="A6" s="8">
        <v>1</v>
      </c>
      <c r="B6" s="13" t="s">
        <v>48</v>
      </c>
      <c r="G6" s="7"/>
      <c r="H6" s="7"/>
      <c r="I6" s="7"/>
    </row>
    <row r="7" spans="1:9" ht="12.75">
      <c r="A7" s="35"/>
      <c r="B7" s="35"/>
      <c r="C7" s="9" t="s">
        <v>8</v>
      </c>
      <c r="D7" s="10">
        <v>0</v>
      </c>
      <c r="E7" s="9" t="s">
        <v>7</v>
      </c>
      <c r="F7" s="11">
        <v>0</v>
      </c>
      <c r="G7" s="11"/>
      <c r="H7" s="11">
        <f>ROUND(D7*F7,0)</f>
        <v>0</v>
      </c>
      <c r="I7" s="11">
        <f>ROUND(D7*G7,0)</f>
        <v>0</v>
      </c>
    </row>
    <row r="8" spans="1:9" ht="12.75">
      <c r="A8" s="35"/>
      <c r="B8" s="35"/>
      <c r="F8" s="11"/>
      <c r="G8" s="11"/>
      <c r="H8" s="11"/>
      <c r="I8" s="11"/>
    </row>
    <row r="9" spans="1:9" ht="12.75">
      <c r="A9" s="12">
        <v>2</v>
      </c>
      <c r="B9" s="13" t="s">
        <v>49</v>
      </c>
      <c r="F9" s="11"/>
      <c r="G9" s="11"/>
      <c r="H9" s="11"/>
      <c r="I9" s="11"/>
    </row>
    <row r="10" spans="1:9" ht="12.75">
      <c r="A10" s="35"/>
      <c r="B10" s="35"/>
      <c r="C10" s="9" t="s">
        <v>9</v>
      </c>
      <c r="D10" s="10">
        <v>0</v>
      </c>
      <c r="E10" s="9" t="s">
        <v>7</v>
      </c>
      <c r="F10" s="11">
        <v>0</v>
      </c>
      <c r="G10" s="11"/>
      <c r="H10" s="11">
        <f>ROUND(D10*F10,0)</f>
        <v>0</v>
      </c>
      <c r="I10" s="11">
        <f>ROUND(D10*G10,0)</f>
        <v>0</v>
      </c>
    </row>
    <row r="11" spans="1:9" ht="12.75">
      <c r="A11" s="12"/>
      <c r="B11" s="35"/>
      <c r="F11" s="11"/>
      <c r="G11" s="11"/>
      <c r="H11" s="11"/>
      <c r="I11" s="11"/>
    </row>
    <row r="12" spans="1:9" s="5" customFormat="1" ht="12.75">
      <c r="A12" s="1"/>
      <c r="B12" s="2"/>
      <c r="C12" s="2" t="s">
        <v>10</v>
      </c>
      <c r="D12" s="3"/>
      <c r="E12" s="2"/>
      <c r="F12" s="14"/>
      <c r="G12" s="14"/>
      <c r="H12" s="14">
        <f>ROUND(SUM(H4:H11),0)</f>
        <v>0</v>
      </c>
      <c r="I12" s="14">
        <f>ROUND(SUM(I4:I11),0)</f>
        <v>0</v>
      </c>
    </row>
  </sheetData>
  <sheetProtection/>
  <mergeCells count="7">
    <mergeCell ref="I1:I2"/>
    <mergeCell ref="A4:F4"/>
    <mergeCell ref="D1:D2"/>
    <mergeCell ref="E1:E2"/>
    <mergeCell ref="F1:F2"/>
    <mergeCell ref="G1:G2"/>
    <mergeCell ref="H1:H2"/>
  </mergeCells>
  <printOptions/>
  <pageMargins left="0.2362204724409449" right="0.2362204724409449" top="0.7086614173228347" bottom="0.7086614173228347" header="0.4330708661417323" footer="0.4330708661417323"/>
  <pageSetup firstPageNumber="-4105" useFirstPageNumber="1" fitToHeight="0" horizontalDpi="600" verticalDpi="600" orientation="portrait" paperSize="9" scale="95" r:id="rId1"/>
  <headerFooter>
    <oddHeader>&amp;L&amp;"Times New Roman CE,bold"&amp;10 01 előkészítés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SheetLayoutView="100" zoomScalePageLayoutView="0" workbookViewId="0" topLeftCell="A100">
      <selection activeCell="H131" sqref="H131"/>
    </sheetView>
  </sheetViews>
  <sheetFormatPr defaultColWidth="9.140625" defaultRowHeight="15"/>
  <cols>
    <col min="1" max="1" width="4.28125" style="53" customWidth="1"/>
    <col min="2" max="2" width="3.140625" style="40" customWidth="1"/>
    <col min="3" max="3" width="35.8515625" style="50" customWidth="1"/>
    <col min="4" max="4" width="7.28125" style="51" customWidth="1"/>
    <col min="5" max="5" width="7.421875" style="50" customWidth="1"/>
    <col min="6" max="6" width="12.00390625" style="51" bestFit="1" customWidth="1"/>
    <col min="7" max="7" width="11.00390625" style="51" bestFit="1" customWidth="1"/>
    <col min="8" max="8" width="14.8515625" style="51" customWidth="1"/>
    <col min="9" max="9" width="12.7109375" style="51" customWidth="1"/>
    <col min="10" max="10" width="10.8515625" style="50" customWidth="1"/>
    <col min="11" max="13" width="9.140625" style="50" customWidth="1"/>
    <col min="14" max="14" width="11.140625" style="50" bestFit="1" customWidth="1"/>
    <col min="15" max="16384" width="9.140625" style="50" customWidth="1"/>
  </cols>
  <sheetData>
    <row r="1" spans="1:9" s="40" customFormat="1" ht="12.75">
      <c r="A1" s="36" t="s">
        <v>55</v>
      </c>
      <c r="B1" s="37" t="s">
        <v>53</v>
      </c>
      <c r="C1" s="38"/>
      <c r="D1" s="80" t="s">
        <v>1</v>
      </c>
      <c r="E1" s="80" t="s">
        <v>2</v>
      </c>
      <c r="F1" s="80" t="s">
        <v>3</v>
      </c>
      <c r="G1" s="80" t="s">
        <v>4</v>
      </c>
      <c r="H1" s="80" t="s">
        <v>5</v>
      </c>
      <c r="I1" s="80" t="s">
        <v>54</v>
      </c>
    </row>
    <row r="2" spans="1:9" s="40" customFormat="1" ht="12.75">
      <c r="A2" s="41"/>
      <c r="B2" s="42"/>
      <c r="C2" s="42" t="s">
        <v>0</v>
      </c>
      <c r="D2" s="81"/>
      <c r="E2" s="81"/>
      <c r="F2" s="81"/>
      <c r="G2" s="81"/>
      <c r="H2" s="81"/>
      <c r="I2" s="81"/>
    </row>
    <row r="3" spans="1:9" s="40" customFormat="1" ht="12.75">
      <c r="A3" s="44"/>
      <c r="B3" s="43"/>
      <c r="C3" s="43"/>
      <c r="D3" s="45"/>
      <c r="E3" s="43"/>
      <c r="F3" s="45"/>
      <c r="G3" s="45"/>
      <c r="H3" s="45"/>
      <c r="I3" s="45"/>
    </row>
    <row r="4" spans="1:9" s="40" customFormat="1" ht="12.75">
      <c r="A4" s="79" t="s">
        <v>6</v>
      </c>
      <c r="B4" s="79"/>
      <c r="C4" s="79"/>
      <c r="D4" s="79"/>
      <c r="E4" s="79"/>
      <c r="F4" s="79"/>
      <c r="G4" s="45"/>
      <c r="H4" s="45"/>
      <c r="I4" s="45"/>
    </row>
    <row r="5" spans="1:9" s="40" customFormat="1" ht="12.75">
      <c r="A5" s="44"/>
      <c r="B5" s="43"/>
      <c r="C5" s="43"/>
      <c r="D5" s="45"/>
      <c r="E5" s="43"/>
      <c r="F5" s="45"/>
      <c r="G5" s="45"/>
      <c r="H5" s="45"/>
      <c r="I5" s="45"/>
    </row>
    <row r="6" spans="1:9" s="40" customFormat="1" ht="12.75">
      <c r="A6" s="47">
        <v>1</v>
      </c>
      <c r="B6" s="48" t="s">
        <v>64</v>
      </c>
      <c r="C6" s="43"/>
      <c r="D6" s="45"/>
      <c r="E6" s="43"/>
      <c r="F6" s="45"/>
      <c r="G6" s="45"/>
      <c r="H6" s="45"/>
      <c r="I6" s="45"/>
    </row>
    <row r="7" spans="3:9" s="40" customFormat="1" ht="51">
      <c r="C7" s="50" t="s">
        <v>65</v>
      </c>
      <c r="D7" s="51">
        <v>4</v>
      </c>
      <c r="E7" s="50" t="s">
        <v>31</v>
      </c>
      <c r="F7" s="52"/>
      <c r="G7" s="52"/>
      <c r="H7" s="52"/>
      <c r="I7" s="52"/>
    </row>
    <row r="8" spans="1:9" s="40" customFormat="1" ht="12.75">
      <c r="A8" s="44"/>
      <c r="B8" s="43"/>
      <c r="C8" s="43"/>
      <c r="D8" s="45"/>
      <c r="E8" s="43"/>
      <c r="F8" s="45"/>
      <c r="G8" s="45"/>
      <c r="H8" s="45"/>
      <c r="I8" s="45"/>
    </row>
    <row r="9" spans="1:9" s="40" customFormat="1" ht="12.75">
      <c r="A9" s="47">
        <v>2</v>
      </c>
      <c r="B9" s="48" t="s">
        <v>72</v>
      </c>
      <c r="C9" s="43"/>
      <c r="D9" s="45"/>
      <c r="E9" s="43"/>
      <c r="F9" s="45"/>
      <c r="G9" s="45"/>
      <c r="H9" s="45"/>
      <c r="I9" s="45"/>
    </row>
    <row r="10" spans="3:9" s="40" customFormat="1" ht="38.25">
      <c r="C10" s="50" t="s">
        <v>73</v>
      </c>
      <c r="D10" s="51">
        <f>350*2</f>
        <v>700</v>
      </c>
      <c r="E10" s="50" t="s">
        <v>70</v>
      </c>
      <c r="F10" s="52"/>
      <c r="G10" s="52"/>
      <c r="H10" s="52"/>
      <c r="I10" s="52"/>
    </row>
    <row r="11" spans="1:9" s="40" customFormat="1" ht="12.75">
      <c r="A11" s="44"/>
      <c r="B11" s="43"/>
      <c r="C11" s="43"/>
      <c r="D11" s="45"/>
      <c r="E11" s="43"/>
      <c r="F11" s="45"/>
      <c r="G11" s="45"/>
      <c r="H11" s="45"/>
      <c r="I11" s="45"/>
    </row>
    <row r="12" spans="1:9" s="40" customFormat="1" ht="12.75">
      <c r="A12" s="44"/>
      <c r="B12" s="43"/>
      <c r="C12" s="43"/>
      <c r="D12" s="45"/>
      <c r="E12" s="43"/>
      <c r="F12" s="45"/>
      <c r="G12" s="45"/>
      <c r="H12" s="45"/>
      <c r="I12" s="45"/>
    </row>
    <row r="13" spans="1:9" s="40" customFormat="1" ht="12.75">
      <c r="A13" s="79" t="s">
        <v>11</v>
      </c>
      <c r="B13" s="79"/>
      <c r="C13" s="79"/>
      <c r="D13" s="79"/>
      <c r="E13" s="79"/>
      <c r="F13" s="79"/>
      <c r="G13" s="46"/>
      <c r="H13" s="46"/>
      <c r="I13" s="46"/>
    </row>
    <row r="14" spans="7:9" s="40" customFormat="1" ht="12.75">
      <c r="G14" s="46"/>
      <c r="H14" s="46"/>
      <c r="I14" s="46"/>
    </row>
    <row r="15" spans="1:9" s="40" customFormat="1" ht="12.75">
      <c r="A15" s="47">
        <v>3</v>
      </c>
      <c r="B15" s="48" t="s">
        <v>12</v>
      </c>
      <c r="G15" s="46"/>
      <c r="H15" s="46"/>
      <c r="I15" s="46"/>
    </row>
    <row r="16" spans="1:9" ht="38.25">
      <c r="A16" s="47"/>
      <c r="B16" s="49"/>
      <c r="C16" s="50" t="s">
        <v>89</v>
      </c>
      <c r="D16" s="51">
        <f>35*5*2</f>
        <v>350</v>
      </c>
      <c r="E16" s="50" t="s">
        <v>13</v>
      </c>
      <c r="F16" s="52"/>
      <c r="G16" s="52"/>
      <c r="H16" s="52"/>
      <c r="I16" s="52"/>
    </row>
    <row r="17" spans="2:9" ht="12.75">
      <c r="B17" s="59"/>
      <c r="F17" s="52"/>
      <c r="G17" s="52"/>
      <c r="H17" s="52"/>
      <c r="I17" s="52"/>
    </row>
    <row r="18" spans="2:9" ht="12.75">
      <c r="B18" s="59"/>
      <c r="F18" s="52"/>
      <c r="G18" s="52"/>
      <c r="H18" s="52"/>
      <c r="I18" s="52"/>
    </row>
    <row r="19" spans="1:9" s="40" customFormat="1" ht="12.75">
      <c r="A19" s="79" t="s">
        <v>32</v>
      </c>
      <c r="B19" s="79"/>
      <c r="C19" s="79"/>
      <c r="D19" s="79"/>
      <c r="E19" s="79"/>
      <c r="F19" s="79"/>
      <c r="G19" s="46"/>
      <c r="H19" s="46"/>
      <c r="I19" s="46"/>
    </row>
    <row r="20" spans="7:9" s="40" customFormat="1" ht="12.75">
      <c r="G20" s="46"/>
      <c r="H20" s="46"/>
      <c r="I20" s="46"/>
    </row>
    <row r="21" spans="1:9" s="40" customFormat="1" ht="12.75">
      <c r="A21" s="47">
        <v>4</v>
      </c>
      <c r="B21" s="48"/>
      <c r="G21" s="46"/>
      <c r="H21" s="46"/>
      <c r="I21" s="46"/>
    </row>
    <row r="22" spans="1:9" ht="38.25">
      <c r="A22" s="47"/>
      <c r="B22" s="49"/>
      <c r="C22" s="50" t="s">
        <v>91</v>
      </c>
      <c r="D22" s="51">
        <v>30</v>
      </c>
      <c r="E22" s="50" t="s">
        <v>70</v>
      </c>
      <c r="F22" s="52"/>
      <c r="G22" s="60"/>
      <c r="H22" s="52"/>
      <c r="I22" s="52"/>
    </row>
    <row r="23" spans="2:9" ht="12.75">
      <c r="B23" s="59"/>
      <c r="F23" s="52"/>
      <c r="G23" s="52"/>
      <c r="H23" s="52"/>
      <c r="I23" s="52"/>
    </row>
    <row r="24" spans="2:9" ht="12.75">
      <c r="B24" s="59"/>
      <c r="F24" s="52"/>
      <c r="G24" s="52"/>
      <c r="H24" s="52"/>
      <c r="I24" s="52"/>
    </row>
    <row r="25" spans="1:9" s="40" customFormat="1" ht="12.75">
      <c r="A25" s="79" t="s">
        <v>14</v>
      </c>
      <c r="B25" s="79"/>
      <c r="C25" s="79"/>
      <c r="D25" s="79"/>
      <c r="E25" s="79"/>
      <c r="F25" s="79"/>
      <c r="G25" s="46"/>
      <c r="H25" s="46"/>
      <c r="I25" s="46"/>
    </row>
    <row r="26" spans="1:9" s="40" customFormat="1" ht="12.75">
      <c r="A26" s="49"/>
      <c r="B26" s="49"/>
      <c r="G26" s="46"/>
      <c r="H26" s="46"/>
      <c r="I26" s="46"/>
    </row>
    <row r="27" spans="1:9" s="62" customFormat="1" ht="14.25">
      <c r="A27" s="47"/>
      <c r="B27" s="49"/>
      <c r="C27" s="50"/>
      <c r="D27" s="51"/>
      <c r="E27" s="50"/>
      <c r="F27" s="52"/>
      <c r="G27" s="52"/>
      <c r="H27" s="52"/>
      <c r="I27" s="52"/>
    </row>
    <row r="28" spans="1:9" s="62" customFormat="1" ht="14.25">
      <c r="A28" s="47">
        <v>5</v>
      </c>
      <c r="B28" s="48" t="s">
        <v>74</v>
      </c>
      <c r="C28" s="50"/>
      <c r="D28" s="51"/>
      <c r="E28" s="50"/>
      <c r="F28" s="52"/>
      <c r="G28" s="52"/>
      <c r="H28" s="52"/>
      <c r="I28" s="52"/>
    </row>
    <row r="29" spans="3:9" s="62" customFormat="1" ht="76.5">
      <c r="C29" s="50" t="s">
        <v>75</v>
      </c>
      <c r="D29" s="51">
        <f>(300*4.5*2)/10</f>
        <v>270</v>
      </c>
      <c r="E29" s="50" t="s">
        <v>57</v>
      </c>
      <c r="F29" s="52"/>
      <c r="G29" s="52"/>
      <c r="H29" s="52"/>
      <c r="I29" s="52"/>
    </row>
    <row r="30" spans="1:9" s="62" customFormat="1" ht="14.25">
      <c r="A30" s="47"/>
      <c r="B30" s="49"/>
      <c r="C30" s="50"/>
      <c r="D30" s="51"/>
      <c r="E30" s="50"/>
      <c r="F30" s="52"/>
      <c r="G30" s="52"/>
      <c r="H30" s="52"/>
      <c r="I30" s="52"/>
    </row>
    <row r="31" spans="1:9" s="62" customFormat="1" ht="14.25">
      <c r="A31" s="47">
        <v>6</v>
      </c>
      <c r="B31" s="48" t="s">
        <v>58</v>
      </c>
      <c r="C31" s="50"/>
      <c r="D31" s="51"/>
      <c r="E31" s="50"/>
      <c r="F31" s="52"/>
      <c r="G31" s="52"/>
      <c r="H31" s="52"/>
      <c r="I31" s="52"/>
    </row>
    <row r="32" spans="1:9" s="62" customFormat="1" ht="51">
      <c r="A32" s="47"/>
      <c r="B32" s="49"/>
      <c r="C32" s="50" t="s">
        <v>59</v>
      </c>
      <c r="D32" s="51">
        <f>(300*4.5*2)*0.2</f>
        <v>540</v>
      </c>
      <c r="E32" s="50" t="s">
        <v>16</v>
      </c>
      <c r="F32" s="52"/>
      <c r="G32" s="52"/>
      <c r="H32" s="52"/>
      <c r="I32" s="52"/>
    </row>
    <row r="33" spans="1:9" s="62" customFormat="1" ht="14.25">
      <c r="A33" s="47"/>
      <c r="B33" s="49"/>
      <c r="C33" s="50"/>
      <c r="D33" s="51"/>
      <c r="E33" s="50"/>
      <c r="F33" s="52"/>
      <c r="G33" s="52"/>
      <c r="H33" s="52"/>
      <c r="I33" s="52"/>
    </row>
    <row r="34" spans="1:9" s="40" customFormat="1" ht="12.75">
      <c r="A34" s="47">
        <v>7</v>
      </c>
      <c r="B34" s="48" t="s">
        <v>15</v>
      </c>
      <c r="G34" s="46"/>
      <c r="H34" s="46"/>
      <c r="I34" s="46"/>
    </row>
    <row r="35" spans="1:9" ht="25.5">
      <c r="A35" s="40"/>
      <c r="C35" s="50" t="s">
        <v>56</v>
      </c>
      <c r="D35" s="51">
        <f>30*2.5*1</f>
        <v>75</v>
      </c>
      <c r="E35" s="50" t="s">
        <v>16</v>
      </c>
      <c r="F35" s="52"/>
      <c r="G35" s="52"/>
      <c r="H35" s="52"/>
      <c r="I35" s="52"/>
    </row>
    <row r="36" spans="6:9" ht="12.75">
      <c r="F36" s="52"/>
      <c r="G36" s="52"/>
      <c r="H36" s="52"/>
      <c r="I36" s="52"/>
    </row>
    <row r="37" spans="1:9" ht="12.75">
      <c r="A37" s="47">
        <v>8</v>
      </c>
      <c r="B37" s="48" t="s">
        <v>17</v>
      </c>
      <c r="F37" s="52"/>
      <c r="G37" s="52"/>
      <c r="H37" s="52"/>
      <c r="I37" s="52"/>
    </row>
    <row r="38" spans="1:9" ht="63.75">
      <c r="A38" s="47"/>
      <c r="B38" s="49"/>
      <c r="C38" s="50" t="s">
        <v>18</v>
      </c>
      <c r="D38" s="51">
        <f>35*4*1.5+280*1*4+30*0.5</f>
        <v>1345</v>
      </c>
      <c r="E38" s="50" t="s">
        <v>16</v>
      </c>
      <c r="F38" s="52"/>
      <c r="G38" s="52"/>
      <c r="H38" s="52"/>
      <c r="I38" s="52"/>
    </row>
    <row r="39" spans="1:9" ht="12.75">
      <c r="A39" s="47"/>
      <c r="B39" s="49"/>
      <c r="F39" s="52"/>
      <c r="G39" s="52"/>
      <c r="H39" s="52"/>
      <c r="I39" s="52"/>
    </row>
    <row r="40" spans="1:9" ht="12.75">
      <c r="A40" s="47">
        <v>9</v>
      </c>
      <c r="B40" s="48" t="s">
        <v>19</v>
      </c>
      <c r="F40" s="52"/>
      <c r="G40" s="52"/>
      <c r="H40" s="52"/>
      <c r="I40" s="52"/>
    </row>
    <row r="41" spans="1:9" ht="76.5">
      <c r="A41" s="47"/>
      <c r="B41" s="49"/>
      <c r="C41" s="50" t="s">
        <v>20</v>
      </c>
      <c r="D41" s="51">
        <f>(32)*1*1</f>
        <v>32</v>
      </c>
      <c r="E41" s="50" t="s">
        <v>16</v>
      </c>
      <c r="F41" s="52"/>
      <c r="G41" s="52"/>
      <c r="H41" s="52"/>
      <c r="I41" s="52"/>
    </row>
    <row r="42" spans="1:9" ht="12.75">
      <c r="A42" s="47"/>
      <c r="B42" s="49"/>
      <c r="F42" s="52"/>
      <c r="G42" s="52"/>
      <c r="H42" s="52"/>
      <c r="I42" s="52"/>
    </row>
    <row r="43" spans="1:9" ht="12.75">
      <c r="A43" s="47">
        <v>10</v>
      </c>
      <c r="B43" s="48" t="s">
        <v>33</v>
      </c>
      <c r="F43" s="52"/>
      <c r="G43" s="52"/>
      <c r="H43" s="52"/>
      <c r="I43" s="52"/>
    </row>
    <row r="44" spans="1:9" ht="76.5">
      <c r="A44" s="47"/>
      <c r="B44" s="49"/>
      <c r="C44" s="50" t="s">
        <v>34</v>
      </c>
      <c r="D44" s="51">
        <f>(32)*3*1</f>
        <v>96</v>
      </c>
      <c r="E44" s="50" t="s">
        <v>16</v>
      </c>
      <c r="F44" s="52"/>
      <c r="G44" s="52"/>
      <c r="H44" s="52"/>
      <c r="I44" s="52"/>
    </row>
    <row r="45" spans="1:9" ht="12.75">
      <c r="A45" s="47"/>
      <c r="B45" s="49"/>
      <c r="F45" s="52"/>
      <c r="G45" s="52"/>
      <c r="H45" s="52"/>
      <c r="I45" s="52"/>
    </row>
    <row r="46" spans="1:9" s="62" customFormat="1" ht="14.25">
      <c r="A46" s="47">
        <v>11</v>
      </c>
      <c r="B46" s="48" t="s">
        <v>76</v>
      </c>
      <c r="C46" s="50"/>
      <c r="D46" s="51"/>
      <c r="E46" s="50"/>
      <c r="F46" s="52"/>
      <c r="G46" s="52"/>
      <c r="H46" s="52"/>
      <c r="I46" s="52"/>
    </row>
    <row r="47" spans="1:9" s="62" customFormat="1" ht="38.25">
      <c r="A47" s="47"/>
      <c r="B47" s="49"/>
      <c r="C47" s="50" t="s">
        <v>77</v>
      </c>
      <c r="D47" s="51">
        <f>(300*4.5*2)</f>
        <v>2700</v>
      </c>
      <c r="E47" s="50" t="s">
        <v>13</v>
      </c>
      <c r="F47" s="52"/>
      <c r="G47" s="52"/>
      <c r="H47" s="52"/>
      <c r="I47" s="52"/>
    </row>
    <row r="48" spans="1:9" s="62" customFormat="1" ht="14.25">
      <c r="A48" s="47"/>
      <c r="B48" s="49"/>
      <c r="C48" s="50"/>
      <c r="D48" s="51"/>
      <c r="E48" s="50"/>
      <c r="F48" s="52"/>
      <c r="G48" s="52"/>
      <c r="H48" s="52"/>
      <c r="I48" s="52"/>
    </row>
    <row r="49" spans="1:9" ht="12.75">
      <c r="A49" s="47">
        <v>12</v>
      </c>
      <c r="B49" s="48" t="s">
        <v>21</v>
      </c>
      <c r="F49" s="52"/>
      <c r="G49" s="52"/>
      <c r="H49" s="52"/>
      <c r="I49" s="52"/>
    </row>
    <row r="50" spans="1:9" ht="63.75">
      <c r="A50" s="47"/>
      <c r="B50" s="49"/>
      <c r="C50" s="50" t="s">
        <v>22</v>
      </c>
      <c r="D50" s="51">
        <f>300*6*0.15</f>
        <v>270</v>
      </c>
      <c r="E50" s="50" t="s">
        <v>16</v>
      </c>
      <c r="F50" s="52"/>
      <c r="G50" s="52"/>
      <c r="H50" s="52"/>
      <c r="I50" s="52"/>
    </row>
    <row r="51" spans="1:9" ht="12.75">
      <c r="A51" s="47"/>
      <c r="B51" s="49"/>
      <c r="F51" s="52"/>
      <c r="G51" s="52"/>
      <c r="H51" s="52"/>
      <c r="I51" s="52"/>
    </row>
    <row r="52" spans="1:9" ht="12.75">
      <c r="A52" s="47">
        <v>13</v>
      </c>
      <c r="B52" s="48" t="s">
        <v>23</v>
      </c>
      <c r="F52" s="52"/>
      <c r="G52" s="52"/>
      <c r="H52" s="52"/>
      <c r="I52" s="52"/>
    </row>
    <row r="53" spans="1:9" ht="38.25">
      <c r="A53" s="47"/>
      <c r="B53" s="49"/>
      <c r="C53" s="50" t="s">
        <v>24</v>
      </c>
      <c r="D53" s="51">
        <f>300*6</f>
        <v>1800</v>
      </c>
      <c r="E53" s="50" t="s">
        <v>13</v>
      </c>
      <c r="F53" s="52"/>
      <c r="G53" s="52"/>
      <c r="H53" s="52"/>
      <c r="I53" s="52"/>
    </row>
    <row r="54" spans="1:9" ht="12.75">
      <c r="A54" s="47"/>
      <c r="B54" s="49"/>
      <c r="F54" s="52"/>
      <c r="G54" s="52"/>
      <c r="H54" s="52"/>
      <c r="I54" s="52"/>
    </row>
    <row r="55" spans="1:2" ht="12.75">
      <c r="A55" s="47">
        <v>14</v>
      </c>
      <c r="B55" s="48" t="s">
        <v>25</v>
      </c>
    </row>
    <row r="56" spans="1:9" ht="38.25">
      <c r="A56" s="47"/>
      <c r="B56" s="49"/>
      <c r="C56" s="50" t="s">
        <v>26</v>
      </c>
      <c r="D56" s="51">
        <f>(300*6*0.2)+(32*1*3)</f>
        <v>456</v>
      </c>
      <c r="E56" s="50" t="s">
        <v>16</v>
      </c>
      <c r="G56" s="52"/>
      <c r="H56" s="52"/>
      <c r="I56" s="52"/>
    </row>
    <row r="57" spans="1:9" ht="12.75">
      <c r="A57" s="47"/>
      <c r="B57" s="49"/>
      <c r="G57" s="52"/>
      <c r="H57" s="52"/>
      <c r="I57" s="52"/>
    </row>
    <row r="58" spans="1:9" ht="12.75">
      <c r="A58" s="47">
        <v>15</v>
      </c>
      <c r="B58" s="48" t="s">
        <v>27</v>
      </c>
      <c r="G58" s="52"/>
      <c r="H58" s="52"/>
      <c r="I58" s="52"/>
    </row>
    <row r="59" spans="1:9" ht="38.25">
      <c r="A59" s="47"/>
      <c r="B59" s="49"/>
      <c r="C59" s="50" t="s">
        <v>28</v>
      </c>
      <c r="D59" s="51">
        <f>32*1*1</f>
        <v>32</v>
      </c>
      <c r="E59" s="50" t="s">
        <v>16</v>
      </c>
      <c r="G59" s="52"/>
      <c r="H59" s="52"/>
      <c r="I59" s="52"/>
    </row>
    <row r="60" spans="1:2" ht="12.75">
      <c r="A60" s="47"/>
      <c r="B60" s="49"/>
    </row>
    <row r="61" spans="1:2" ht="12.75">
      <c r="A61" s="47">
        <v>16</v>
      </c>
      <c r="B61" s="49" t="s">
        <v>52</v>
      </c>
    </row>
    <row r="62" spans="1:9" ht="51">
      <c r="A62" s="47"/>
      <c r="C62" s="50" t="s">
        <v>69</v>
      </c>
      <c r="D62" s="51">
        <v>850</v>
      </c>
      <c r="E62" s="50" t="s">
        <v>16</v>
      </c>
      <c r="F62" s="52"/>
      <c r="G62" s="52"/>
      <c r="H62" s="52"/>
      <c r="I62" s="52"/>
    </row>
    <row r="63" spans="1:9" ht="12.75">
      <c r="A63" s="47"/>
      <c r="B63" s="49"/>
      <c r="F63" s="52"/>
      <c r="G63" s="52"/>
      <c r="H63" s="52"/>
      <c r="I63" s="52"/>
    </row>
    <row r="64" spans="1:9" ht="12.75">
      <c r="A64" s="47">
        <v>17</v>
      </c>
      <c r="B64" s="48" t="s">
        <v>79</v>
      </c>
      <c r="F64" s="52"/>
      <c r="G64" s="52"/>
      <c r="H64" s="52"/>
      <c r="I64" s="52"/>
    </row>
    <row r="65" spans="1:9" ht="38.25">
      <c r="A65" s="40"/>
      <c r="C65" s="50" t="s">
        <v>78</v>
      </c>
      <c r="D65" s="51">
        <f>150/12</f>
        <v>12.5</v>
      </c>
      <c r="E65" s="50" t="s">
        <v>31</v>
      </c>
      <c r="F65" s="52"/>
      <c r="G65" s="52"/>
      <c r="H65" s="52"/>
      <c r="I65" s="52"/>
    </row>
    <row r="66" spans="1:9" ht="12.75">
      <c r="A66" s="47"/>
      <c r="B66" s="49"/>
      <c r="F66" s="52"/>
      <c r="G66" s="52"/>
      <c r="H66" s="52"/>
      <c r="I66" s="52"/>
    </row>
    <row r="67" spans="1:9" ht="12.75">
      <c r="A67" s="47">
        <v>18</v>
      </c>
      <c r="B67" s="48"/>
      <c r="F67" s="52"/>
      <c r="G67" s="52"/>
      <c r="H67" s="52"/>
      <c r="I67" s="52"/>
    </row>
    <row r="68" spans="1:9" ht="51">
      <c r="A68" s="40"/>
      <c r="C68" s="50" t="s">
        <v>109</v>
      </c>
      <c r="D68" s="51">
        <v>102</v>
      </c>
      <c r="E68" s="50" t="s">
        <v>31</v>
      </c>
      <c r="F68" s="52"/>
      <c r="G68" s="52"/>
      <c r="H68" s="52"/>
      <c r="I68" s="52"/>
    </row>
    <row r="69" spans="1:9" ht="12.75">
      <c r="A69" s="47"/>
      <c r="B69" s="49"/>
      <c r="F69" s="52"/>
      <c r="G69" s="52"/>
      <c r="H69" s="52"/>
      <c r="I69" s="52"/>
    </row>
    <row r="70" spans="1:9" ht="12.75">
      <c r="A70" s="47">
        <v>19</v>
      </c>
      <c r="B70" s="48"/>
      <c r="F70" s="52"/>
      <c r="G70" s="52"/>
      <c r="H70" s="52"/>
      <c r="I70" s="52"/>
    </row>
    <row r="71" spans="1:9" ht="38.25">
      <c r="A71" s="40"/>
      <c r="C71" s="50" t="s">
        <v>107</v>
      </c>
      <c r="D71" s="51">
        <f>384*4</f>
        <v>1536</v>
      </c>
      <c r="E71" s="50" t="s">
        <v>108</v>
      </c>
      <c r="F71" s="52"/>
      <c r="G71" s="52"/>
      <c r="H71" s="52"/>
      <c r="I71" s="52"/>
    </row>
    <row r="72" spans="2:9" ht="12.75">
      <c r="B72" s="59"/>
      <c r="F72" s="52"/>
      <c r="G72" s="52"/>
      <c r="H72" s="52"/>
      <c r="I72" s="52"/>
    </row>
    <row r="73" spans="2:9" ht="12.75">
      <c r="B73" s="59"/>
      <c r="F73" s="52"/>
      <c r="G73" s="52"/>
      <c r="H73" s="52"/>
      <c r="I73" s="52"/>
    </row>
    <row r="74" spans="1:9" s="40" customFormat="1" ht="12.75">
      <c r="A74" s="79" t="s">
        <v>29</v>
      </c>
      <c r="B74" s="79"/>
      <c r="C74" s="79"/>
      <c r="D74" s="79"/>
      <c r="E74" s="79"/>
      <c r="F74" s="79"/>
      <c r="G74" s="46"/>
      <c r="H74" s="46"/>
      <c r="I74" s="46"/>
    </row>
    <row r="75" spans="7:9" s="40" customFormat="1" ht="12.75">
      <c r="G75" s="46"/>
      <c r="H75" s="46"/>
      <c r="I75" s="46"/>
    </row>
    <row r="76" spans="1:9" s="40" customFormat="1" ht="12.75">
      <c r="A76" s="47">
        <v>20</v>
      </c>
      <c r="B76" s="48" t="s">
        <v>35</v>
      </c>
      <c r="G76" s="46"/>
      <c r="H76" s="46"/>
      <c r="I76" s="46"/>
    </row>
    <row r="77" spans="1:9" ht="38.25">
      <c r="A77" s="47"/>
      <c r="B77" s="49"/>
      <c r="C77" s="50" t="s">
        <v>81</v>
      </c>
      <c r="D77" s="51">
        <f>300*0.35</f>
        <v>105</v>
      </c>
      <c r="E77" s="50" t="s">
        <v>16</v>
      </c>
      <c r="F77" s="52"/>
      <c r="G77" s="52"/>
      <c r="H77" s="52"/>
      <c r="I77" s="52"/>
    </row>
    <row r="78" spans="1:9" ht="12.75">
      <c r="A78" s="47"/>
      <c r="B78" s="49"/>
      <c r="F78" s="52"/>
      <c r="G78" s="52"/>
      <c r="H78" s="52"/>
      <c r="I78" s="52"/>
    </row>
    <row r="79" spans="1:9" ht="12.75">
      <c r="A79" s="47">
        <v>21</v>
      </c>
      <c r="B79" s="48" t="s">
        <v>92</v>
      </c>
      <c r="F79" s="52"/>
      <c r="G79" s="52"/>
      <c r="H79" s="52"/>
      <c r="I79" s="52"/>
    </row>
    <row r="80" spans="1:9" ht="76.5">
      <c r="A80" s="47"/>
      <c r="B80" s="49"/>
      <c r="C80" s="50" t="s">
        <v>93</v>
      </c>
      <c r="D80" s="51">
        <v>280</v>
      </c>
      <c r="E80" s="50" t="s">
        <v>30</v>
      </c>
      <c r="F80" s="52"/>
      <c r="G80" s="52"/>
      <c r="H80" s="52"/>
      <c r="I80" s="52"/>
    </row>
    <row r="81" spans="1:9" ht="12.75">
      <c r="A81" s="47"/>
      <c r="B81" s="49"/>
      <c r="F81" s="52"/>
      <c r="G81" s="52"/>
      <c r="H81" s="52"/>
      <c r="I81" s="52"/>
    </row>
    <row r="82" spans="1:9" ht="12.75">
      <c r="A82" s="47">
        <v>22</v>
      </c>
      <c r="B82" s="49" t="s">
        <v>60</v>
      </c>
      <c r="F82" s="52"/>
      <c r="G82" s="52"/>
      <c r="H82" s="52"/>
      <c r="I82" s="52"/>
    </row>
    <row r="83" spans="1:9" ht="18" customHeight="1">
      <c r="A83" s="47"/>
      <c r="B83" s="63" t="s">
        <v>61</v>
      </c>
      <c r="D83" s="51">
        <v>85</v>
      </c>
      <c r="E83" s="50" t="s">
        <v>80</v>
      </c>
      <c r="F83" s="52"/>
      <c r="G83" s="52"/>
      <c r="H83" s="52"/>
      <c r="I83" s="52"/>
    </row>
    <row r="84" spans="1:9" ht="12.75">
      <c r="A84" s="47"/>
      <c r="B84" s="49"/>
      <c r="F84" s="52"/>
      <c r="G84" s="52"/>
      <c r="H84" s="52"/>
      <c r="I84" s="52"/>
    </row>
    <row r="85" spans="1:9" ht="12.75">
      <c r="A85" s="47">
        <v>23</v>
      </c>
      <c r="B85" s="49" t="s">
        <v>84</v>
      </c>
      <c r="F85" s="52"/>
      <c r="G85" s="52"/>
      <c r="H85" s="52"/>
      <c r="I85" s="52"/>
    </row>
    <row r="86" spans="1:9" ht="89.25">
      <c r="A86" s="40"/>
      <c r="C86" s="50" t="s">
        <v>83</v>
      </c>
      <c r="D86" s="69">
        <v>1639</v>
      </c>
      <c r="E86" s="50" t="s">
        <v>13</v>
      </c>
      <c r="F86" s="60"/>
      <c r="G86" s="52"/>
      <c r="H86" s="52"/>
      <c r="I86" s="52"/>
    </row>
    <row r="87" spans="1:9" ht="12.75">
      <c r="A87" s="47"/>
      <c r="B87" s="49"/>
      <c r="F87" s="52"/>
      <c r="G87" s="52"/>
      <c r="H87" s="52"/>
      <c r="I87" s="52"/>
    </row>
    <row r="88" spans="1:9" ht="12.75">
      <c r="A88" s="47">
        <v>24</v>
      </c>
      <c r="B88" s="49" t="s">
        <v>104</v>
      </c>
      <c r="F88" s="52"/>
      <c r="G88" s="52"/>
      <c r="H88" s="52"/>
      <c r="I88" s="52"/>
    </row>
    <row r="89" spans="1:9" ht="102">
      <c r="A89" s="40"/>
      <c r="C89" s="50" t="s">
        <v>103</v>
      </c>
      <c r="D89" s="68">
        <f>(566*0.15*0.25)+(4*1*0.3*2)</f>
        <v>23.624999999999996</v>
      </c>
      <c r="E89" s="50" t="s">
        <v>82</v>
      </c>
      <c r="F89" s="60"/>
      <c r="G89" s="52"/>
      <c r="H89" s="52"/>
      <c r="I89" s="52"/>
    </row>
    <row r="90" spans="1:9" ht="12.75">
      <c r="A90" s="50"/>
      <c r="B90" s="50"/>
      <c r="D90" s="50"/>
      <c r="F90" s="50"/>
      <c r="G90" s="50"/>
      <c r="H90" s="50"/>
      <c r="I90" s="50"/>
    </row>
    <row r="91" spans="1:9" ht="12.75">
      <c r="A91" s="47">
        <v>25</v>
      </c>
      <c r="B91" s="48" t="s">
        <v>87</v>
      </c>
      <c r="F91" s="52"/>
      <c r="G91" s="52"/>
      <c r="H91" s="52"/>
      <c r="I91" s="52"/>
    </row>
    <row r="92" spans="1:9" ht="51">
      <c r="A92" s="47"/>
      <c r="B92" s="49"/>
      <c r="C92" s="50" t="s">
        <v>95</v>
      </c>
      <c r="D92" s="51">
        <v>2</v>
      </c>
      <c r="E92" s="50" t="s">
        <v>63</v>
      </c>
      <c r="F92" s="52"/>
      <c r="G92" s="52"/>
      <c r="H92" s="52"/>
      <c r="I92" s="52"/>
    </row>
    <row r="93" spans="1:9" ht="12.75">
      <c r="A93" s="47"/>
      <c r="B93" s="49"/>
      <c r="F93" s="52"/>
      <c r="G93" s="52"/>
      <c r="H93" s="52"/>
      <c r="I93" s="52"/>
    </row>
    <row r="94" spans="1:9" ht="12.75">
      <c r="A94" s="47">
        <v>26</v>
      </c>
      <c r="B94" s="49" t="s">
        <v>97</v>
      </c>
      <c r="F94" s="52"/>
      <c r="G94" s="52"/>
      <c r="H94" s="52"/>
      <c r="I94" s="52"/>
    </row>
    <row r="95" spans="1:9" ht="89.25">
      <c r="A95" s="40"/>
      <c r="C95" s="50" t="s">
        <v>98</v>
      </c>
      <c r="D95" s="51">
        <v>18</v>
      </c>
      <c r="E95" s="50" t="s">
        <v>70</v>
      </c>
      <c r="F95" s="60"/>
      <c r="G95" s="52"/>
      <c r="H95" s="52"/>
      <c r="I95" s="52"/>
    </row>
    <row r="96" spans="1:9" ht="12.75">
      <c r="A96" s="47"/>
      <c r="B96" s="49"/>
      <c r="F96" s="52"/>
      <c r="G96" s="52"/>
      <c r="H96" s="52"/>
      <c r="I96" s="52"/>
    </row>
    <row r="97" spans="1:9" ht="12.75">
      <c r="A97" s="47">
        <v>27</v>
      </c>
      <c r="B97" s="49" t="s">
        <v>99</v>
      </c>
      <c r="F97" s="52"/>
      <c r="G97" s="52"/>
      <c r="H97" s="52"/>
      <c r="I97" s="52"/>
    </row>
    <row r="98" spans="1:9" ht="114.75">
      <c r="A98" s="40"/>
      <c r="C98" s="50" t="s">
        <v>100</v>
      </c>
      <c r="D98" s="51">
        <v>14</v>
      </c>
      <c r="E98" s="50" t="s">
        <v>70</v>
      </c>
      <c r="F98" s="60"/>
      <c r="G98" s="52"/>
      <c r="H98" s="52"/>
      <c r="I98" s="52"/>
    </row>
    <row r="99" spans="1:9" ht="12.75">
      <c r="A99" s="47"/>
      <c r="B99" s="49"/>
      <c r="F99" s="52"/>
      <c r="G99" s="52"/>
      <c r="H99" s="52"/>
      <c r="I99" s="52"/>
    </row>
    <row r="100" spans="1:9" ht="12.75">
      <c r="A100" s="47">
        <v>28</v>
      </c>
      <c r="B100" s="49" t="s">
        <v>101</v>
      </c>
      <c r="F100" s="52"/>
      <c r="G100" s="52"/>
      <c r="H100" s="52"/>
      <c r="I100" s="52"/>
    </row>
    <row r="101" spans="1:9" ht="89.25">
      <c r="A101" s="40"/>
      <c r="C101" s="50" t="s">
        <v>102</v>
      </c>
      <c r="D101" s="51">
        <v>2</v>
      </c>
      <c r="E101" s="50" t="s">
        <v>63</v>
      </c>
      <c r="F101" s="60"/>
      <c r="G101" s="52"/>
      <c r="H101" s="52"/>
      <c r="I101" s="52"/>
    </row>
    <row r="102" spans="1:9" ht="12.75">
      <c r="A102" s="50"/>
      <c r="B102" s="50"/>
      <c r="D102" s="50"/>
      <c r="F102" s="50"/>
      <c r="G102" s="50"/>
      <c r="H102" s="50"/>
      <c r="I102" s="50"/>
    </row>
    <row r="103" spans="1:9" ht="12.75">
      <c r="A103" s="47">
        <v>29</v>
      </c>
      <c r="B103" s="48" t="s">
        <v>85</v>
      </c>
      <c r="F103" s="52"/>
      <c r="G103" s="52"/>
      <c r="H103" s="52"/>
      <c r="I103" s="52"/>
    </row>
    <row r="104" spans="1:9" ht="38.25">
      <c r="A104" s="47"/>
      <c r="B104" s="49"/>
      <c r="C104" s="50" t="s">
        <v>94</v>
      </c>
      <c r="D104" s="51">
        <v>4</v>
      </c>
      <c r="E104" s="50" t="s">
        <v>63</v>
      </c>
      <c r="F104" s="52"/>
      <c r="G104" s="52"/>
      <c r="H104" s="52"/>
      <c r="I104" s="52"/>
    </row>
    <row r="105" spans="1:9" ht="12.75">
      <c r="A105" s="47"/>
      <c r="B105" s="49"/>
      <c r="F105" s="52"/>
      <c r="G105" s="52"/>
      <c r="H105" s="52"/>
      <c r="I105" s="52"/>
    </row>
    <row r="106" spans="1:9" ht="12.75">
      <c r="A106" s="47">
        <v>30</v>
      </c>
      <c r="B106" s="48" t="s">
        <v>86</v>
      </c>
      <c r="F106" s="52"/>
      <c r="G106" s="52"/>
      <c r="H106" s="52"/>
      <c r="I106" s="52"/>
    </row>
    <row r="107" spans="1:9" ht="51">
      <c r="A107" s="47"/>
      <c r="B107" s="49"/>
      <c r="C107" s="50" t="s">
        <v>96</v>
      </c>
      <c r="D107" s="51">
        <v>70</v>
      </c>
      <c r="E107" s="50" t="s">
        <v>70</v>
      </c>
      <c r="F107" s="52"/>
      <c r="G107" s="52"/>
      <c r="H107" s="52"/>
      <c r="I107" s="52"/>
    </row>
    <row r="108" spans="1:9" ht="12.75">
      <c r="A108" s="47"/>
      <c r="B108" s="49"/>
      <c r="F108" s="52"/>
      <c r="G108" s="52"/>
      <c r="H108" s="52"/>
      <c r="I108" s="52"/>
    </row>
    <row r="109" spans="1:9" ht="12.75">
      <c r="A109" s="47">
        <v>31</v>
      </c>
      <c r="B109" s="48" t="s">
        <v>105</v>
      </c>
      <c r="F109" s="52"/>
      <c r="G109" s="52"/>
      <c r="H109" s="52"/>
      <c r="I109" s="52"/>
    </row>
    <row r="110" spans="1:9" ht="38.25">
      <c r="A110" s="47"/>
      <c r="B110" s="49"/>
      <c r="C110" s="50" t="s">
        <v>106</v>
      </c>
      <c r="D110" s="69">
        <v>1416</v>
      </c>
      <c r="E110" s="50" t="s">
        <v>82</v>
      </c>
      <c r="F110" s="52"/>
      <c r="G110" s="52"/>
      <c r="H110" s="52"/>
      <c r="I110" s="52"/>
    </row>
    <row r="111" spans="3:9" s="40" customFormat="1" ht="12.75">
      <c r="C111" s="50"/>
      <c r="D111" s="51"/>
      <c r="E111" s="50"/>
      <c r="F111" s="52"/>
      <c r="G111" s="52"/>
      <c r="H111" s="52"/>
      <c r="I111" s="52"/>
    </row>
    <row r="112" spans="1:9" s="40" customFormat="1" ht="12.75">
      <c r="A112" s="47">
        <v>32</v>
      </c>
      <c r="B112" s="57" t="s">
        <v>66</v>
      </c>
      <c r="C112" s="50"/>
      <c r="D112" s="51"/>
      <c r="E112" s="50"/>
      <c r="F112" s="52"/>
      <c r="G112" s="52"/>
      <c r="H112" s="52"/>
      <c r="I112" s="52"/>
    </row>
    <row r="113" spans="3:9" s="40" customFormat="1" ht="12.75">
      <c r="C113" s="64" t="s">
        <v>68</v>
      </c>
      <c r="D113" s="51">
        <v>35</v>
      </c>
      <c r="E113" s="50" t="s">
        <v>62</v>
      </c>
      <c r="F113" s="52"/>
      <c r="G113" s="52"/>
      <c r="H113" s="52"/>
      <c r="I113" s="52"/>
    </row>
    <row r="114" spans="3:9" s="40" customFormat="1" ht="12.75">
      <c r="C114" s="50"/>
      <c r="D114" s="51"/>
      <c r="E114" s="50"/>
      <c r="F114" s="52"/>
      <c r="G114" s="52"/>
      <c r="H114" s="52"/>
      <c r="I114" s="52"/>
    </row>
    <row r="115" spans="1:9" s="40" customFormat="1" ht="12.75">
      <c r="A115" s="47">
        <v>33</v>
      </c>
      <c r="B115" s="57" t="s">
        <v>67</v>
      </c>
      <c r="C115" s="50"/>
      <c r="D115" s="51"/>
      <c r="E115" s="50"/>
      <c r="F115" s="52"/>
      <c r="G115" s="52"/>
      <c r="H115" s="52"/>
      <c r="I115" s="52"/>
    </row>
    <row r="116" spans="3:9" s="40" customFormat="1" ht="12.75">
      <c r="C116" s="58" t="s">
        <v>71</v>
      </c>
      <c r="D116" s="51">
        <v>3</v>
      </c>
      <c r="E116" s="50" t="s">
        <v>80</v>
      </c>
      <c r="F116" s="52"/>
      <c r="G116" s="52"/>
      <c r="H116" s="52"/>
      <c r="I116" s="52"/>
    </row>
    <row r="117" ht="12.75">
      <c r="C117" s="61"/>
    </row>
    <row r="118" spans="1:9" s="43" customFormat="1" ht="12.75">
      <c r="A118" s="54"/>
      <c r="B118" s="39"/>
      <c r="C118" s="39" t="s">
        <v>10</v>
      </c>
      <c r="D118" s="55"/>
      <c r="E118" s="39"/>
      <c r="F118" s="56"/>
      <c r="G118" s="56"/>
      <c r="H118" s="56">
        <f>ROUND(SUM(H4:H117),0)</f>
        <v>0</v>
      </c>
      <c r="I118" s="56">
        <f>ROUND(SUM(I4:I117),0)</f>
        <v>0</v>
      </c>
    </row>
    <row r="119" spans="8:9" ht="12.75">
      <c r="H119" s="82">
        <f>H118+I118</f>
        <v>0</v>
      </c>
      <c r="I119" s="82"/>
    </row>
  </sheetData>
  <sheetProtection/>
  <mergeCells count="12">
    <mergeCell ref="H119:I119"/>
    <mergeCell ref="I1:I2"/>
    <mergeCell ref="E1:E2"/>
    <mergeCell ref="D1:D2"/>
    <mergeCell ref="A13:F13"/>
    <mergeCell ref="A19:F19"/>
    <mergeCell ref="A25:F25"/>
    <mergeCell ref="A74:F74"/>
    <mergeCell ref="A4:F4"/>
    <mergeCell ref="F1:F2"/>
    <mergeCell ref="G1:G2"/>
    <mergeCell ref="H1:H2"/>
  </mergeCells>
  <printOptions/>
  <pageMargins left="0.31496062992125984" right="0.2362204724409449" top="0.7086614173228347" bottom="0.7086614173228347" header="0.4330708661417323" footer="0.4330708661417323"/>
  <pageSetup firstPageNumber="-4105" useFirstPageNumber="1" fitToHeight="0" horizontalDpi="600" verticalDpi="600" orientation="portrait" paperSize="9" scale="90" r:id="rId1"/>
  <headerFooter>
    <oddHeader>&amp;L&amp;"Times New Roman CE,Félkövér"&amp;10 04 csatorna építés</oddHeader>
  </headerFooter>
  <rowBreaks count="2" manualBreakCount="2">
    <brk id="30" max="8" man="1"/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Major Zoltán</cp:lastModifiedBy>
  <cp:lastPrinted>2015-04-29T15:28:02Z</cp:lastPrinted>
  <dcterms:created xsi:type="dcterms:W3CDTF">2011-11-27T02:12:57Z</dcterms:created>
  <dcterms:modified xsi:type="dcterms:W3CDTF">2015-04-29T15:41:17Z</dcterms:modified>
  <cp:category/>
  <cp:version/>
  <cp:contentType/>
  <cp:contentStatus/>
</cp:coreProperties>
</file>